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'Лист1'!$A$1:$H$95</definedName>
  </definedNames>
  <calcPr fullCalcOnLoad="1"/>
</workbook>
</file>

<file path=xl/sharedStrings.xml><?xml version="1.0" encoding="utf-8"?>
<sst xmlns="http://schemas.openxmlformats.org/spreadsheetml/2006/main" count="153" uniqueCount="149">
  <si>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</si>
  <si>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</si>
  <si>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</si>
  <si>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</si>
  <si>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</si>
  <si>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</si>
  <si>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</si>
  <si>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</si>
  <si>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</si>
  <si>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</si>
  <si>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</si>
  <si>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</si>
  <si>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</si>
  <si>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</si>
  <si>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</si>
  <si>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</si>
  <si>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</si>
  <si>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</si>
  <si>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</si>
  <si>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</si>
  <si>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</si>
  <si>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</si>
  <si>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</si>
  <si>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</si>
  <si>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</si>
  <si>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</si>
  <si>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</si>
  <si>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</si>
  <si>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</si>
  <si>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</si>
  <si>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</si>
  <si>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</si>
  <si>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</si>
  <si>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</si>
  <si>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</si>
  <si>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</si>
  <si>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</si>
  <si>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</si>
  <si>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</si>
  <si>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</si>
  <si>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</si>
  <si>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</si>
  <si>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</si>
  <si>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</si>
  <si>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</si>
  <si>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</si>
  <si>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</si>
  <si>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</si>
  <si>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</si>
  <si>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</si>
  <si>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</si>
  <si>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</si>
  <si>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</si>
  <si>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</si>
  <si>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</si>
  <si>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</si>
  <si>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</si>
  <si>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</si>
  <si>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</si>
  <si>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</si>
  <si>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</si>
  <si>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</si>
  <si>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</si>
  <si>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790000000000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</si>
  <si>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</si>
  <si>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</si>
  <si>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</si>
  <si>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</si>
  <si>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</si>
  <si>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</si>
  <si>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</si>
  <si>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</si>
  <si>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</si>
  <si>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</si>
  <si>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</si>
  <si>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</si>
  <si>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</si>
  <si>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</si>
  <si>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</si>
  <si>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</si>
  <si>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</si>
  <si>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</si>
  <si>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</si>
  <si>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</si>
  <si>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</si>
  <si>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>Обслуживание государственного внутреннего и муниципального долга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</si>
  <si>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</si>
  <si>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</si>
  <si>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</si>
  <si>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</si>
  <si>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</si>
  <si>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</si>
  <si>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</si>
  <si>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</si>
  <si>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</si>
  <si>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</si>
  <si>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</si>
  <si>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</si>
  <si>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</si>
  <si>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</si>
  <si>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</si>
  <si>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</si>
  <si>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</si>
  <si>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</si>
  <si>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</si>
  <si>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</si>
  <si>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</si>
  <si>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</si>
  <si>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</si>
  <si>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</si>
  <si>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</si>
  <si>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</si>
  <si>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</si>
  <si>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</si>
  <si>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</si>
  <si>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</si>
  <si>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</si>
  <si>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</si>
  <si>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</si>
  <si>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0405</t>
  </si>
  <si>
    <t>0703</t>
  </si>
  <si>
    <t>Дополнительное образование детей</t>
  </si>
  <si>
    <t>НАЛОГОВЫЕ ДОХОДЫ</t>
  </si>
  <si>
    <t>НЕНАЛОГОВЫЕ ДОХОДЫ</t>
  </si>
  <si>
    <t>Доходы от сдачи в аренду имущества, находящегося в  муниципальной собственности</t>
  </si>
  <si>
    <t xml:space="preserve">Доходы от компенсации затрат государства </t>
  </si>
  <si>
    <t>Доходы от продажи от продажи земельных участков, государственная собственность на  которые не разграничена</t>
  </si>
  <si>
    <t>Доходы от продажи от продажи земельных участков, государственная собственность на  которые  разграничена</t>
  </si>
  <si>
    <t>Сельское хозяйство и рыболовство</t>
  </si>
  <si>
    <t>отклонение (факт 2018-2017)</t>
  </si>
  <si>
    <t>Уточненный план на 2018 год</t>
  </si>
  <si>
    <t>0105</t>
  </si>
  <si>
    <t>Судебная система</t>
  </si>
  <si>
    <t>Процент роста исполнения 2018 к 2017 году</t>
  </si>
  <si>
    <t>Исполнено за 1 полугодие 2017 года</t>
  </si>
  <si>
    <t>Отчет об исполнении консолидированного бюджета  Гагаринского района Смоленской области за 1 полугодие 2018 года</t>
  </si>
  <si>
    <t>Исполнено за 1 полугодие 2018 года</t>
  </si>
  <si>
    <t>0107</t>
  </si>
  <si>
    <t>Обеспечение проведения выборов и референдумов</t>
  </si>
  <si>
    <t>% исполнения за 1 полугодие 2018 года</t>
  </si>
  <si>
    <t xml:space="preserve">налог на имущество физических лиц </t>
  </si>
  <si>
    <t>налог на игорный бизнес</t>
  </si>
  <si>
    <t>земельный налог</t>
  </si>
  <si>
    <t>Сумма платежа (перерасчеты, недоимка и задолженность по соответствующему платежу, в том числе по отмененному)</t>
  </si>
  <si>
    <t>Прочие безвозмедные поступления</t>
  </si>
  <si>
    <t>Доходы от возврата субсидий прошлых лет</t>
  </si>
  <si>
    <t>ВОЗВРАТ СУБВЕНЦИЙ</t>
  </si>
  <si>
    <t>в 41.4 раза</t>
  </si>
  <si>
    <t>-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</si>
</sst>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&quot;р.&quot;"/>
  </numFmts>
  <fonts count="49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>
      <alignment horizontal="left" vertical="top" wrapText="1"/>
      <protection/>
    </xf>
    <xf numFmtId="4" fontId="33" fillId="19" borderId="1">
      <alignment horizontal="right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8" fontId="2" fillId="0" borderId="11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2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2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3" fillId="33" borderId="13" xfId="0" applyNumberFormat="1" applyFont="1" applyFill="1" applyBorder="1" applyAlignment="1">
      <alignment horizontal="center" vertical="top" wrapText="1"/>
    </xf>
    <xf numFmtId="3" fontId="1" fillId="33" borderId="13" xfId="0" applyNumberFormat="1" applyFont="1" applyFill="1" applyBorder="1" applyAlignment="1">
      <alignment vertical="top"/>
    </xf>
    <xf numFmtId="178" fontId="1" fillId="33" borderId="13" xfId="0" applyNumberFormat="1" applyFont="1" applyFill="1" applyBorder="1" applyAlignment="1">
      <alignment vertical="top"/>
    </xf>
    <xf numFmtId="178" fontId="3" fillId="34" borderId="11" xfId="0" applyNumberFormat="1" applyFont="1" applyFill="1" applyBorder="1" applyAlignment="1">
      <alignment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 horizontal="center" vertical="center" wrapText="1"/>
    </xf>
    <xf numFmtId="178" fontId="2" fillId="35" borderId="11" xfId="0" applyNumberFormat="1" applyFont="1" applyFill="1" applyBorder="1" applyAlignment="1">
      <alignment vertical="center" wrapText="1"/>
    </xf>
    <xf numFmtId="3" fontId="2" fillId="35" borderId="11" xfId="0" applyNumberFormat="1" applyFont="1" applyFill="1" applyBorder="1" applyAlignment="1">
      <alignment horizontal="center" vertical="center" wrapText="1"/>
    </xf>
    <xf numFmtId="178" fontId="2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top" wrapText="1"/>
    </xf>
    <xf numFmtId="178" fontId="1" fillId="35" borderId="11" xfId="0" applyNumberFormat="1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178" fontId="2" fillId="36" borderId="11" xfId="0" applyNumberFormat="1" applyFont="1" applyFill="1" applyBorder="1" applyAlignment="1">
      <alignment horizontal="center" vertical="center" wrapText="1"/>
    </xf>
    <xf numFmtId="178" fontId="2" fillId="36" borderId="11" xfId="0" applyNumberFormat="1" applyFont="1" applyFill="1" applyBorder="1" applyAlignment="1">
      <alignment vertic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178" fontId="2" fillId="33" borderId="13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8" fontId="5" fillId="34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8" fontId="1" fillId="37" borderId="0" xfId="0" applyNumberFormat="1" applyFont="1" applyFill="1" applyAlignment="1">
      <alignment/>
    </xf>
    <xf numFmtId="178" fontId="5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vertical="center" wrapText="1"/>
    </xf>
    <xf numFmtId="178" fontId="5" fillId="0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173" fontId="5" fillId="0" borderId="11" xfId="0" applyNumberFormat="1" applyFont="1" applyFill="1" applyBorder="1" applyAlignment="1">
      <alignment vertical="top" wrapText="1"/>
    </xf>
    <xf numFmtId="178" fontId="7" fillId="0" borderId="1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173" fontId="9" fillId="0" borderId="11" xfId="0" applyNumberFormat="1" applyFont="1" applyFill="1" applyBorder="1" applyAlignment="1">
      <alignment vertical="top" wrapText="1"/>
    </xf>
    <xf numFmtId="178" fontId="1" fillId="0" borderId="11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173" fontId="1" fillId="0" borderId="11" xfId="0" applyNumberFormat="1" applyFont="1" applyFill="1" applyBorder="1" applyAlignment="1">
      <alignment vertical="top" wrapText="1"/>
    </xf>
    <xf numFmtId="178" fontId="8" fillId="0" borderId="11" xfId="0" applyNumberFormat="1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178" fontId="2" fillId="0" borderId="11" xfId="0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1" fillId="0" borderId="1" xfId="33" applyNumberFormat="1" applyFont="1" applyFill="1" applyAlignment="1" applyProtection="1">
      <alignment horizontal="left" vertical="top" wrapText="1"/>
      <protection/>
    </xf>
    <xf numFmtId="178" fontId="9" fillId="0" borderId="11" xfId="0" applyNumberFormat="1" applyFont="1" applyFill="1" applyBorder="1" applyAlignment="1">
      <alignment vertical="top" wrapText="1"/>
    </xf>
    <xf numFmtId="3" fontId="9" fillId="0" borderId="11" xfId="0" applyNumberFormat="1" applyFont="1" applyFill="1" applyBorder="1" applyAlignment="1">
      <alignment horizontal="center" vertical="top" wrapText="1"/>
    </xf>
    <xf numFmtId="173" fontId="10" fillId="0" borderId="11" xfId="0" applyNumberFormat="1" applyFont="1" applyFill="1" applyBorder="1" applyAlignment="1">
      <alignment vertical="top" wrapText="1"/>
    </xf>
    <xf numFmtId="178" fontId="10" fillId="0" borderId="11" xfId="0" applyNumberFormat="1" applyFont="1" applyFill="1" applyBorder="1" applyAlignment="1">
      <alignment vertical="center" wrapText="1"/>
    </xf>
    <xf numFmtId="178" fontId="1" fillId="0" borderId="1" xfId="34" applyNumberFormat="1" applyFont="1" applyFill="1" applyAlignment="1" applyProtection="1">
      <alignment vertical="top" shrinkToFit="1"/>
      <protection/>
    </xf>
    <xf numFmtId="178" fontId="10" fillId="0" borderId="11" xfId="0" applyNumberFormat="1" applyFont="1" applyFill="1" applyBorder="1" applyAlignment="1">
      <alignment vertical="top" wrapText="1"/>
    </xf>
    <xf numFmtId="178" fontId="6" fillId="36" borderId="14" xfId="0" applyNumberFormat="1" applyFont="1" applyFill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63" sqref="H63"/>
    </sheetView>
  </sheetViews>
  <sheetFormatPr defaultColWidth="9.00390625" defaultRowHeight="12.75"/>
  <cols>
    <col min="1" max="1" width="44.875" style="3" customWidth="1"/>
    <col min="2" max="2" width="8.25390625" style="16" customWidth="1"/>
    <col min="3" max="3" width="11.125" style="3" customWidth="1"/>
    <col min="4" max="4" width="11.25390625" style="3" customWidth="1"/>
    <col min="5" max="5" width="8.75390625" style="3" customWidth="1"/>
    <col min="6" max="7" width="10.875" style="3" customWidth="1"/>
    <col min="8" max="8" width="10.625" style="3" customWidth="1"/>
    <col min="9" max="16384" width="9.125" style="3" customWidth="1"/>
  </cols>
  <sheetData>
    <row r="1" spans="1:8" ht="36" customHeight="1">
      <c r="A1" s="71" t="s">
        <v>135</v>
      </c>
      <c r="B1" s="71"/>
      <c r="C1" s="71"/>
      <c r="D1" s="71"/>
      <c r="E1" s="71"/>
      <c r="F1" s="71"/>
      <c r="G1" s="71"/>
      <c r="H1" s="71"/>
    </row>
    <row r="2" spans="1:8" ht="76.5">
      <c r="A2" s="4" t="s">
        <v>0</v>
      </c>
      <c r="B2" s="11" t="s">
        <v>1</v>
      </c>
      <c r="C2" s="35" t="s">
        <v>130</v>
      </c>
      <c r="D2" s="35" t="s">
        <v>136</v>
      </c>
      <c r="E2" s="2" t="s">
        <v>139</v>
      </c>
      <c r="F2" s="35" t="s">
        <v>134</v>
      </c>
      <c r="G2" s="2" t="s">
        <v>129</v>
      </c>
      <c r="H2" s="2" t="s">
        <v>133</v>
      </c>
    </row>
    <row r="3" spans="1:8" s="47" customFormat="1" ht="14.25">
      <c r="A3" s="48" t="s">
        <v>86</v>
      </c>
      <c r="B3" s="49">
        <v>10000</v>
      </c>
      <c r="C3" s="68">
        <f>C4+C25</f>
        <v>452913.30000000005</v>
      </c>
      <c r="D3" s="68">
        <f>D4+D25</f>
        <v>250765</v>
      </c>
      <c r="E3" s="50">
        <f aca="true" t="shared" si="0" ref="E3:E46">D3/C3*100</f>
        <v>55.36710889258496</v>
      </c>
      <c r="F3" s="68">
        <f>F4+F25</f>
        <v>229071.00000000003</v>
      </c>
      <c r="G3" s="68">
        <f>D3-F3</f>
        <v>21693.99999999997</v>
      </c>
      <c r="H3" s="50">
        <v>51.5</v>
      </c>
    </row>
    <row r="4" spans="1:8" s="47" customFormat="1" ht="12.75">
      <c r="A4" s="51" t="s">
        <v>122</v>
      </c>
      <c r="B4" s="52"/>
      <c r="C4" s="51">
        <f>C5+C7+C9+C13+C17+C19+C22</f>
        <v>420562.60000000003</v>
      </c>
      <c r="D4" s="51">
        <f>D5+D7+D9+D13+D17+D19+D22</f>
        <v>226737</v>
      </c>
      <c r="E4" s="53">
        <f t="shared" si="0"/>
        <v>53.912782544144434</v>
      </c>
      <c r="F4" s="51">
        <f>F5+F7+F9+F13+F17+F19+F22</f>
        <v>211604.00000000003</v>
      </c>
      <c r="G4" s="51">
        <f>D4-F4</f>
        <v>15132.99999999997</v>
      </c>
      <c r="H4" s="53">
        <v>50.6</v>
      </c>
    </row>
    <row r="5" spans="1:8" s="47" customFormat="1" ht="13.5">
      <c r="A5" s="54" t="s">
        <v>87</v>
      </c>
      <c r="B5" s="55">
        <v>10100</v>
      </c>
      <c r="C5" s="65">
        <f>C6</f>
        <v>323909.8</v>
      </c>
      <c r="D5" s="65">
        <f>D6</f>
        <v>175319.3</v>
      </c>
      <c r="E5" s="56">
        <f t="shared" si="0"/>
        <v>54.12596346266769</v>
      </c>
      <c r="F5" s="65">
        <f>F6</f>
        <v>172453.5</v>
      </c>
      <c r="G5" s="65">
        <f>D4-F4</f>
        <v>15132.99999999997</v>
      </c>
      <c r="H5" s="56">
        <v>53.2</v>
      </c>
    </row>
    <row r="6" spans="1:8" s="47" customFormat="1" ht="12.75">
      <c r="A6" s="57" t="s">
        <v>88</v>
      </c>
      <c r="B6" s="58">
        <v>10102</v>
      </c>
      <c r="C6" s="69">
        <v>323909.8</v>
      </c>
      <c r="D6" s="69">
        <v>175319.3</v>
      </c>
      <c r="E6" s="59">
        <f t="shared" si="0"/>
        <v>54.12596346266769</v>
      </c>
      <c r="F6" s="57">
        <v>172453.5</v>
      </c>
      <c r="G6" s="65">
        <f aca="true" t="shared" si="1" ref="G6:G42">D5-F5</f>
        <v>2865.7999999999884</v>
      </c>
      <c r="H6" s="59">
        <v>53.2</v>
      </c>
    </row>
    <row r="7" spans="1:8" s="47" customFormat="1" ht="27">
      <c r="A7" s="60" t="s">
        <v>89</v>
      </c>
      <c r="B7" s="61">
        <v>10300</v>
      </c>
      <c r="C7" s="57">
        <f>C8</f>
        <v>14702</v>
      </c>
      <c r="D7" s="57">
        <f>D8</f>
        <v>7103.2</v>
      </c>
      <c r="E7" s="59">
        <f t="shared" si="0"/>
        <v>48.31451503196843</v>
      </c>
      <c r="F7" s="57">
        <v>6932.7</v>
      </c>
      <c r="G7" s="65">
        <f t="shared" si="1"/>
        <v>2865.7999999999884</v>
      </c>
      <c r="H7" s="59">
        <v>50.4</v>
      </c>
    </row>
    <row r="8" spans="1:8" s="47" customFormat="1" ht="12.75">
      <c r="A8" s="62" t="s">
        <v>90</v>
      </c>
      <c r="B8" s="63">
        <v>10302</v>
      </c>
      <c r="C8" s="69">
        <v>14702</v>
      </c>
      <c r="D8" s="69">
        <v>7103.2</v>
      </c>
      <c r="E8" s="59">
        <f t="shared" si="0"/>
        <v>48.31451503196843</v>
      </c>
      <c r="F8" s="57">
        <v>3455.7</v>
      </c>
      <c r="G8" s="65">
        <f t="shared" si="1"/>
        <v>170.5</v>
      </c>
      <c r="H8" s="59">
        <v>25.1</v>
      </c>
    </row>
    <row r="9" spans="1:8" s="47" customFormat="1" ht="13.5">
      <c r="A9" s="54" t="s">
        <v>91</v>
      </c>
      <c r="B9" s="55">
        <v>10500</v>
      </c>
      <c r="C9" s="65">
        <f>C10+C11+C12</f>
        <v>25208.4</v>
      </c>
      <c r="D9" s="65">
        <f>D10+D11+D12</f>
        <v>13532.7</v>
      </c>
      <c r="E9" s="56">
        <f t="shared" si="0"/>
        <v>53.683296044175755</v>
      </c>
      <c r="F9" s="65">
        <f>F10+F11+F12</f>
        <v>13850.100000000002</v>
      </c>
      <c r="G9" s="65">
        <f t="shared" si="1"/>
        <v>3647.5</v>
      </c>
      <c r="H9" s="56">
        <v>54.6</v>
      </c>
    </row>
    <row r="10" spans="1:8" s="47" customFormat="1" ht="12.75">
      <c r="A10" s="57" t="s">
        <v>92</v>
      </c>
      <c r="B10" s="58">
        <v>10502</v>
      </c>
      <c r="C10" s="69">
        <v>16031.3</v>
      </c>
      <c r="D10" s="69">
        <v>8953</v>
      </c>
      <c r="E10" s="59">
        <f t="shared" si="0"/>
        <v>55.846999307604506</v>
      </c>
      <c r="F10" s="57">
        <v>8731.6</v>
      </c>
      <c r="G10" s="65">
        <f t="shared" si="1"/>
        <v>-317.40000000000146</v>
      </c>
      <c r="H10" s="59">
        <v>45.4</v>
      </c>
    </row>
    <row r="11" spans="1:8" s="47" customFormat="1" ht="12.75">
      <c r="A11" s="57" t="s">
        <v>93</v>
      </c>
      <c r="B11" s="58">
        <v>10503</v>
      </c>
      <c r="C11" s="69">
        <v>1919.2</v>
      </c>
      <c r="D11" s="69">
        <v>1426.1</v>
      </c>
      <c r="E11" s="59">
        <f t="shared" si="0"/>
        <v>74.30700291788244</v>
      </c>
      <c r="F11" s="57">
        <v>1596.2</v>
      </c>
      <c r="G11" s="65">
        <f t="shared" si="1"/>
        <v>221.39999999999964</v>
      </c>
      <c r="H11" s="59">
        <v>464.3</v>
      </c>
    </row>
    <row r="12" spans="1:8" s="47" customFormat="1" ht="12.75">
      <c r="A12" s="57" t="s">
        <v>94</v>
      </c>
      <c r="B12" s="58">
        <v>10504</v>
      </c>
      <c r="C12" s="69">
        <v>7257.9</v>
      </c>
      <c r="D12" s="69">
        <v>3153.6</v>
      </c>
      <c r="E12" s="59">
        <f t="shared" si="0"/>
        <v>43.45058487992395</v>
      </c>
      <c r="F12" s="57">
        <v>3522.3</v>
      </c>
      <c r="G12" s="65">
        <f t="shared" si="1"/>
        <v>-170.10000000000014</v>
      </c>
      <c r="H12" s="59">
        <v>60.9</v>
      </c>
    </row>
    <row r="13" spans="1:8" s="47" customFormat="1" ht="13.5">
      <c r="A13" s="54" t="s">
        <v>95</v>
      </c>
      <c r="B13" s="55">
        <v>10600</v>
      </c>
      <c r="C13" s="65">
        <f>C14+C15+C16</f>
        <v>50739.5</v>
      </c>
      <c r="D13" s="65">
        <f>D14+D15+D16</f>
        <v>27876.8</v>
      </c>
      <c r="E13" s="56">
        <f t="shared" si="0"/>
        <v>54.94102228047182</v>
      </c>
      <c r="F13" s="65">
        <f>F14+F15+F16</f>
        <v>15929.199999999999</v>
      </c>
      <c r="G13" s="65">
        <f t="shared" si="1"/>
        <v>-368.7000000000003</v>
      </c>
      <c r="H13" s="56">
        <v>34.1</v>
      </c>
    </row>
    <row r="14" spans="1:8" s="47" customFormat="1" ht="12.75">
      <c r="A14" s="57" t="s">
        <v>140</v>
      </c>
      <c r="B14" s="58">
        <v>10601</v>
      </c>
      <c r="C14" s="69">
        <v>7746.3</v>
      </c>
      <c r="D14" s="69">
        <v>1937.2</v>
      </c>
      <c r="E14" s="59">
        <f t="shared" si="0"/>
        <v>25.008068368124135</v>
      </c>
      <c r="F14" s="57">
        <v>844.8</v>
      </c>
      <c r="G14" s="65">
        <f t="shared" si="1"/>
        <v>11947.6</v>
      </c>
      <c r="H14" s="59">
        <v>12.3</v>
      </c>
    </row>
    <row r="15" spans="1:8" s="47" customFormat="1" ht="12.75">
      <c r="A15" s="57" t="s">
        <v>141</v>
      </c>
      <c r="B15" s="58">
        <v>10605</v>
      </c>
      <c r="C15" s="57">
        <v>84</v>
      </c>
      <c r="D15" s="57">
        <v>101</v>
      </c>
      <c r="E15" s="59">
        <f t="shared" si="0"/>
        <v>120.23809523809523</v>
      </c>
      <c r="F15" s="57">
        <v>42</v>
      </c>
      <c r="G15" s="65">
        <f t="shared" si="1"/>
        <v>1092.4</v>
      </c>
      <c r="H15" s="59">
        <v>50</v>
      </c>
    </row>
    <row r="16" spans="1:8" s="47" customFormat="1" ht="12.75">
      <c r="A16" s="57" t="s">
        <v>142</v>
      </c>
      <c r="B16" s="58">
        <v>10606</v>
      </c>
      <c r="C16" s="69">
        <v>42909.2</v>
      </c>
      <c r="D16" s="69">
        <v>25838.6</v>
      </c>
      <c r="E16" s="59">
        <f t="shared" si="0"/>
        <v>60.21692317731395</v>
      </c>
      <c r="F16" s="57">
        <v>15042.4</v>
      </c>
      <c r="G16" s="65">
        <f t="shared" si="1"/>
        <v>59</v>
      </c>
      <c r="H16" s="59">
        <v>37.8</v>
      </c>
    </row>
    <row r="17" spans="1:8" s="47" customFormat="1" ht="30" customHeight="1">
      <c r="A17" s="54" t="s">
        <v>96</v>
      </c>
      <c r="B17" s="55">
        <v>10700</v>
      </c>
      <c r="C17" s="65">
        <f>C18</f>
        <v>2833</v>
      </c>
      <c r="D17" s="65">
        <f>D18</f>
        <v>1334.1</v>
      </c>
      <c r="E17" s="56">
        <f t="shared" si="0"/>
        <v>47.0914225202965</v>
      </c>
      <c r="F17" s="65">
        <f>F18</f>
        <v>1067.5</v>
      </c>
      <c r="G17" s="65">
        <f t="shared" si="1"/>
        <v>10796.199999999999</v>
      </c>
      <c r="H17" s="56">
        <v>25.7</v>
      </c>
    </row>
    <row r="18" spans="1:8" s="47" customFormat="1" ht="25.5">
      <c r="A18" s="57" t="s">
        <v>97</v>
      </c>
      <c r="B18" s="58">
        <v>10701</v>
      </c>
      <c r="C18" s="69">
        <v>2833</v>
      </c>
      <c r="D18" s="69">
        <v>1334.1</v>
      </c>
      <c r="E18" s="59">
        <f t="shared" si="0"/>
        <v>47.0914225202965</v>
      </c>
      <c r="F18" s="57">
        <v>1067.5</v>
      </c>
      <c r="G18" s="65">
        <f t="shared" si="1"/>
        <v>266.5999999999999</v>
      </c>
      <c r="H18" s="59">
        <v>25.7</v>
      </c>
    </row>
    <row r="19" spans="1:8" s="47" customFormat="1" ht="13.5">
      <c r="A19" s="54" t="s">
        <v>98</v>
      </c>
      <c r="B19" s="55">
        <v>10800</v>
      </c>
      <c r="C19" s="65">
        <f>SUM(C20:C21)</f>
        <v>3152.5</v>
      </c>
      <c r="D19" s="65">
        <f>SUM(D20:D21)</f>
        <v>1570.9</v>
      </c>
      <c r="E19" s="56">
        <f t="shared" si="0"/>
        <v>49.83029341792229</v>
      </c>
      <c r="F19" s="65">
        <f>SUM(F20:F21)</f>
        <v>1351.9</v>
      </c>
      <c r="G19" s="65">
        <f t="shared" si="1"/>
        <v>266.5999999999999</v>
      </c>
      <c r="H19" s="56">
        <v>31.4</v>
      </c>
    </row>
    <row r="20" spans="1:8" s="47" customFormat="1" ht="25.5">
      <c r="A20" s="57" t="s">
        <v>99</v>
      </c>
      <c r="B20" s="58">
        <v>10803</v>
      </c>
      <c r="C20" s="69">
        <v>3152.5</v>
      </c>
      <c r="D20" s="69">
        <v>1560.9</v>
      </c>
      <c r="E20" s="59">
        <f t="shared" si="0"/>
        <v>49.51308485329104</v>
      </c>
      <c r="F20" s="57">
        <v>1346.9</v>
      </c>
      <c r="G20" s="65">
        <f t="shared" si="1"/>
        <v>219</v>
      </c>
      <c r="H20" s="59">
        <v>31.3</v>
      </c>
    </row>
    <row r="21" spans="1:8" s="47" customFormat="1" ht="38.25">
      <c r="A21" s="64" t="s">
        <v>143</v>
      </c>
      <c r="B21" s="58">
        <v>10807</v>
      </c>
      <c r="C21" s="69">
        <v>0</v>
      </c>
      <c r="D21" s="69">
        <v>10</v>
      </c>
      <c r="E21" s="59">
        <v>0</v>
      </c>
      <c r="F21" s="57">
        <v>5</v>
      </c>
      <c r="G21" s="65">
        <f t="shared" si="1"/>
        <v>214</v>
      </c>
      <c r="H21" s="59">
        <v>0</v>
      </c>
    </row>
    <row r="22" spans="1:8" s="47" customFormat="1" ht="27">
      <c r="A22" s="54" t="s">
        <v>100</v>
      </c>
      <c r="B22" s="55">
        <v>10900</v>
      </c>
      <c r="C22" s="65">
        <f>SUM(C23:C24)</f>
        <v>17.4</v>
      </c>
      <c r="D22" s="65">
        <f>SUM(D23:D24)</f>
        <v>0</v>
      </c>
      <c r="E22" s="59">
        <f>D22/C22*100</f>
        <v>0</v>
      </c>
      <c r="F22" s="65">
        <f>F23+F24</f>
        <v>19.1</v>
      </c>
      <c r="G22" s="65">
        <f t="shared" si="1"/>
        <v>5</v>
      </c>
      <c r="H22" s="59">
        <v>59.4</v>
      </c>
    </row>
    <row r="23" spans="1:8" s="47" customFormat="1" ht="12.75">
      <c r="A23" s="57" t="s">
        <v>101</v>
      </c>
      <c r="B23" s="58">
        <v>10906</v>
      </c>
      <c r="C23" s="69">
        <v>17.4</v>
      </c>
      <c r="D23" s="69">
        <v>0</v>
      </c>
      <c r="E23" s="59">
        <f>D23/C23*100</f>
        <v>0</v>
      </c>
      <c r="F23" s="57">
        <v>18.8</v>
      </c>
      <c r="G23" s="65">
        <f t="shared" si="1"/>
        <v>-19.1</v>
      </c>
      <c r="H23" s="59">
        <v>60.3</v>
      </c>
    </row>
    <row r="24" spans="1:8" s="47" customFormat="1" ht="25.5">
      <c r="A24" s="57" t="s">
        <v>102</v>
      </c>
      <c r="B24" s="58">
        <v>10907</v>
      </c>
      <c r="C24" s="69">
        <v>0</v>
      </c>
      <c r="D24" s="69">
        <v>0</v>
      </c>
      <c r="E24" s="59">
        <v>0</v>
      </c>
      <c r="F24" s="57">
        <v>0.3</v>
      </c>
      <c r="G24" s="65">
        <f t="shared" si="1"/>
        <v>-18.8</v>
      </c>
      <c r="H24" s="59">
        <v>32</v>
      </c>
    </row>
    <row r="25" spans="1:8" s="47" customFormat="1" ht="12.75">
      <c r="A25" s="51" t="s">
        <v>123</v>
      </c>
      <c r="B25" s="52"/>
      <c r="C25" s="51">
        <f>C26+C31+C33+C35+C39+C40</f>
        <v>32350.699999999997</v>
      </c>
      <c r="D25" s="51">
        <f>D26+D31+D33+D35+D39+D40</f>
        <v>24027.999999999996</v>
      </c>
      <c r="E25" s="53">
        <f t="shared" si="0"/>
        <v>74.27350876487989</v>
      </c>
      <c r="F25" s="51">
        <f>F26+F31+F33+F35+F39+F40</f>
        <v>17467</v>
      </c>
      <c r="G25" s="65">
        <f t="shared" si="1"/>
        <v>-0.3</v>
      </c>
      <c r="H25" s="53">
        <v>65.5</v>
      </c>
    </row>
    <row r="26" spans="1:8" s="47" customFormat="1" ht="40.5">
      <c r="A26" s="54" t="s">
        <v>103</v>
      </c>
      <c r="B26" s="55">
        <v>11100</v>
      </c>
      <c r="C26" s="65">
        <f>C27+C30</f>
        <v>17727.7</v>
      </c>
      <c r="D26" s="65">
        <f>D27+D30</f>
        <v>11076.800000000001</v>
      </c>
      <c r="E26" s="56">
        <f t="shared" si="0"/>
        <v>62.48300681983563</v>
      </c>
      <c r="F26" s="65">
        <f>F27+F30</f>
        <v>10187.6</v>
      </c>
      <c r="G26" s="65">
        <f t="shared" si="1"/>
        <v>6560.999999999996</v>
      </c>
      <c r="H26" s="56">
        <v>60.2</v>
      </c>
    </row>
    <row r="27" spans="1:8" s="47" customFormat="1" ht="25.5">
      <c r="A27" s="57" t="s">
        <v>124</v>
      </c>
      <c r="B27" s="58">
        <v>11105</v>
      </c>
      <c r="C27" s="57">
        <f>C28+C29</f>
        <v>17724.7</v>
      </c>
      <c r="D27" s="57">
        <f>D28+D29</f>
        <v>10952.6</v>
      </c>
      <c r="E27" s="56">
        <f t="shared" si="0"/>
        <v>61.792865323531565</v>
      </c>
      <c r="F27" s="57">
        <v>10078.1</v>
      </c>
      <c r="G27" s="65">
        <f t="shared" si="1"/>
        <v>889.2000000000007</v>
      </c>
      <c r="H27" s="56">
        <v>59.5</v>
      </c>
    </row>
    <row r="28" spans="1:8" s="47" customFormat="1" ht="25.5">
      <c r="A28" s="65" t="s">
        <v>104</v>
      </c>
      <c r="B28" s="66">
        <v>11105</v>
      </c>
      <c r="C28" s="65">
        <v>13238.1</v>
      </c>
      <c r="D28" s="65">
        <v>9088</v>
      </c>
      <c r="E28" s="56">
        <f t="shared" si="0"/>
        <v>68.6503350178651</v>
      </c>
      <c r="F28" s="65">
        <f>10477.27+8.4</f>
        <v>10485.67</v>
      </c>
      <c r="G28" s="65">
        <f t="shared" si="1"/>
        <v>874.5</v>
      </c>
      <c r="H28" s="56">
        <v>65.1</v>
      </c>
    </row>
    <row r="29" spans="1:8" s="47" customFormat="1" ht="12.75">
      <c r="A29" s="65" t="s">
        <v>105</v>
      </c>
      <c r="B29" s="66">
        <v>11105</v>
      </c>
      <c r="C29" s="65">
        <v>4486.6</v>
      </c>
      <c r="D29" s="65">
        <v>1864.6</v>
      </c>
      <c r="E29" s="56">
        <f t="shared" si="0"/>
        <v>41.55930994517006</v>
      </c>
      <c r="F29" s="65">
        <v>2162.5</v>
      </c>
      <c r="G29" s="65">
        <f t="shared" si="1"/>
        <v>-1397.67</v>
      </c>
      <c r="H29" s="56">
        <v>45.5</v>
      </c>
    </row>
    <row r="30" spans="1:8" s="47" customFormat="1" ht="25.5">
      <c r="A30" s="57" t="s">
        <v>106</v>
      </c>
      <c r="B30" s="58">
        <v>11107</v>
      </c>
      <c r="C30" s="57">
        <v>3</v>
      </c>
      <c r="D30" s="57">
        <v>124.2</v>
      </c>
      <c r="E30" s="56" t="s">
        <v>147</v>
      </c>
      <c r="F30" s="57">
        <v>109.5</v>
      </c>
      <c r="G30" s="65">
        <f t="shared" si="1"/>
        <v>-297.9000000000001</v>
      </c>
      <c r="H30" s="56">
        <v>3650</v>
      </c>
    </row>
    <row r="31" spans="1:8" s="47" customFormat="1" ht="27">
      <c r="A31" s="54" t="s">
        <v>107</v>
      </c>
      <c r="B31" s="55">
        <v>11200</v>
      </c>
      <c r="C31" s="65">
        <f>C32</f>
        <v>1758.6</v>
      </c>
      <c r="D31" s="65">
        <f>D32</f>
        <v>1235.3</v>
      </c>
      <c r="E31" s="56">
        <f t="shared" si="0"/>
        <v>70.24337541225975</v>
      </c>
      <c r="F31" s="65">
        <f>F32</f>
        <v>1021.2</v>
      </c>
      <c r="G31" s="65">
        <f t="shared" si="1"/>
        <v>14.700000000000003</v>
      </c>
      <c r="H31" s="56">
        <v>43</v>
      </c>
    </row>
    <row r="32" spans="1:8" s="47" customFormat="1" ht="25.5">
      <c r="A32" s="57" t="s">
        <v>108</v>
      </c>
      <c r="B32" s="58">
        <v>11201</v>
      </c>
      <c r="C32" s="69">
        <v>1758.6</v>
      </c>
      <c r="D32" s="69">
        <v>1235.3</v>
      </c>
      <c r="E32" s="59">
        <f t="shared" si="0"/>
        <v>70.24337541225975</v>
      </c>
      <c r="F32" s="57">
        <v>1021.2</v>
      </c>
      <c r="G32" s="65">
        <f t="shared" si="1"/>
        <v>214.0999999999999</v>
      </c>
      <c r="H32" s="59">
        <v>43</v>
      </c>
    </row>
    <row r="33" spans="1:8" s="47" customFormat="1" ht="27">
      <c r="A33" s="54" t="s">
        <v>109</v>
      </c>
      <c r="B33" s="52">
        <v>11300</v>
      </c>
      <c r="C33" s="57">
        <f>C34</f>
        <v>835.4</v>
      </c>
      <c r="D33" s="57">
        <f>D34</f>
        <v>375.3</v>
      </c>
      <c r="E33" s="59">
        <f>D33/C33*100</f>
        <v>44.924587024180035</v>
      </c>
      <c r="F33" s="57">
        <f>F34</f>
        <v>292.6</v>
      </c>
      <c r="G33" s="65">
        <f t="shared" si="1"/>
        <v>214.0999999999999</v>
      </c>
      <c r="H33" s="59">
        <v>23.9</v>
      </c>
    </row>
    <row r="34" spans="1:8" s="47" customFormat="1" ht="12.75">
      <c r="A34" s="57" t="s">
        <v>125</v>
      </c>
      <c r="B34" s="58">
        <v>11302</v>
      </c>
      <c r="C34" s="69">
        <v>835.4</v>
      </c>
      <c r="D34" s="69">
        <v>375.3</v>
      </c>
      <c r="E34" s="59">
        <f>D34/C34*100</f>
        <v>44.924587024180035</v>
      </c>
      <c r="F34" s="57">
        <v>292.6</v>
      </c>
      <c r="G34" s="65">
        <f t="shared" si="1"/>
        <v>82.69999999999999</v>
      </c>
      <c r="H34" s="59">
        <v>23.9</v>
      </c>
    </row>
    <row r="35" spans="1:8" s="47" customFormat="1" ht="27">
      <c r="A35" s="54" t="s">
        <v>110</v>
      </c>
      <c r="B35" s="55">
        <v>11400</v>
      </c>
      <c r="C35" s="65">
        <f>C36+C37+C38</f>
        <v>7266.099999999999</v>
      </c>
      <c r="D35" s="65">
        <f>D36+D37+D38</f>
        <v>8058.799999999999</v>
      </c>
      <c r="E35" s="56">
        <f t="shared" si="0"/>
        <v>110.90956634232944</v>
      </c>
      <c r="F35" s="65">
        <f>F36+F37+F38</f>
        <v>3788.7999999999997</v>
      </c>
      <c r="G35" s="65">
        <f t="shared" si="1"/>
        <v>82.69999999999999</v>
      </c>
      <c r="H35" s="56">
        <v>297.2</v>
      </c>
    </row>
    <row r="36" spans="1:8" s="47" customFormat="1" ht="25.5">
      <c r="A36" s="57" t="s">
        <v>111</v>
      </c>
      <c r="B36" s="58">
        <v>11402</v>
      </c>
      <c r="C36" s="69">
        <v>780.4</v>
      </c>
      <c r="D36" s="69">
        <v>1890</v>
      </c>
      <c r="E36" s="59">
        <f>D36/C36*100</f>
        <v>242.1834956432599</v>
      </c>
      <c r="F36" s="57">
        <v>299.2</v>
      </c>
      <c r="G36" s="65">
        <f t="shared" si="1"/>
        <v>4270</v>
      </c>
      <c r="H36" s="59">
        <v>0</v>
      </c>
    </row>
    <row r="37" spans="1:8" s="47" customFormat="1" ht="38.25">
      <c r="A37" s="62" t="s">
        <v>126</v>
      </c>
      <c r="B37" s="58">
        <v>11406</v>
      </c>
      <c r="C37" s="69">
        <v>3964.5</v>
      </c>
      <c r="D37" s="69">
        <v>5581.9</v>
      </c>
      <c r="E37" s="59">
        <f>D37/C37*100</f>
        <v>140.7970740320343</v>
      </c>
      <c r="F37" s="57">
        <v>3489.6</v>
      </c>
      <c r="G37" s="65">
        <f t="shared" si="1"/>
        <v>1590.8</v>
      </c>
      <c r="H37" s="59">
        <v>0</v>
      </c>
    </row>
    <row r="38" spans="1:8" s="47" customFormat="1" ht="38.25">
      <c r="A38" s="62" t="s">
        <v>127</v>
      </c>
      <c r="B38" s="58">
        <v>11406</v>
      </c>
      <c r="C38" s="69">
        <v>2521.2</v>
      </c>
      <c r="D38" s="69">
        <v>586.9</v>
      </c>
      <c r="E38" s="59">
        <f>D38/C38*100</f>
        <v>23.27859749325718</v>
      </c>
      <c r="F38" s="57">
        <v>0</v>
      </c>
      <c r="G38" s="65">
        <f t="shared" si="1"/>
        <v>2092.2999999999997</v>
      </c>
      <c r="H38" s="59">
        <v>0</v>
      </c>
    </row>
    <row r="39" spans="1:8" s="47" customFormat="1" ht="18.75" customHeight="1">
      <c r="A39" s="54" t="s">
        <v>112</v>
      </c>
      <c r="B39" s="55">
        <v>11600</v>
      </c>
      <c r="C39" s="69">
        <v>4762.9</v>
      </c>
      <c r="D39" s="69">
        <v>3256.1</v>
      </c>
      <c r="E39" s="56">
        <f t="shared" si="0"/>
        <v>68.36381196329967</v>
      </c>
      <c r="F39" s="65">
        <v>2104.8</v>
      </c>
      <c r="G39" s="65">
        <f t="shared" si="1"/>
        <v>586.9</v>
      </c>
      <c r="H39" s="56">
        <v>43.3</v>
      </c>
    </row>
    <row r="40" spans="1:8" s="47" customFormat="1" ht="27">
      <c r="A40" s="54" t="s">
        <v>113</v>
      </c>
      <c r="B40" s="55">
        <v>11700</v>
      </c>
      <c r="C40" s="69">
        <v>0</v>
      </c>
      <c r="D40" s="69">
        <v>25.7</v>
      </c>
      <c r="E40" s="59">
        <v>0</v>
      </c>
      <c r="F40" s="65">
        <v>72</v>
      </c>
      <c r="G40" s="65">
        <f t="shared" si="1"/>
        <v>1151.2999999999997</v>
      </c>
      <c r="H40" s="59">
        <v>0</v>
      </c>
    </row>
    <row r="41" spans="1:8" s="47" customFormat="1" ht="12.75">
      <c r="A41" s="51" t="s">
        <v>114</v>
      </c>
      <c r="B41" s="52">
        <v>20000</v>
      </c>
      <c r="C41" s="51">
        <f>SUM(C42:C45)</f>
        <v>505360.9</v>
      </c>
      <c r="D41" s="51">
        <f>SUM(D42:D45)</f>
        <v>229334.9</v>
      </c>
      <c r="E41" s="53">
        <f t="shared" si="0"/>
        <v>45.38042021058614</v>
      </c>
      <c r="F41" s="51">
        <f>F42+F43+F45</f>
        <v>261568.3</v>
      </c>
      <c r="G41" s="51">
        <f>D41-F41</f>
        <v>-32233.399999999994</v>
      </c>
      <c r="H41" s="53">
        <v>56.1</v>
      </c>
    </row>
    <row r="42" spans="1:8" s="47" customFormat="1" ht="25.5">
      <c r="A42" s="57" t="s">
        <v>115</v>
      </c>
      <c r="B42" s="58">
        <v>20200</v>
      </c>
      <c r="C42" s="69">
        <v>505345.9</v>
      </c>
      <c r="D42" s="69">
        <v>230297.1</v>
      </c>
      <c r="E42" s="59">
        <f t="shared" si="0"/>
        <v>45.57217145721376</v>
      </c>
      <c r="F42" s="57">
        <v>261349.9</v>
      </c>
      <c r="G42" s="65">
        <f t="shared" si="1"/>
        <v>-32233.399999999994</v>
      </c>
      <c r="H42" s="59">
        <v>56</v>
      </c>
    </row>
    <row r="43" spans="1:8" s="47" customFormat="1" ht="12.75">
      <c r="A43" s="57" t="s">
        <v>144</v>
      </c>
      <c r="B43" s="58">
        <v>20700</v>
      </c>
      <c r="C43" s="57">
        <v>15</v>
      </c>
      <c r="D43" s="57">
        <v>15</v>
      </c>
      <c r="E43" s="59">
        <f>D43/C43*100</f>
        <v>100</v>
      </c>
      <c r="F43" s="57">
        <v>265</v>
      </c>
      <c r="G43" s="65">
        <f>D43-F43</f>
        <v>-250</v>
      </c>
      <c r="H43" s="59">
        <v>0</v>
      </c>
    </row>
    <row r="44" spans="1:8" s="47" customFormat="1" ht="12.75">
      <c r="A44" s="57" t="s">
        <v>145</v>
      </c>
      <c r="B44" s="58">
        <v>21800</v>
      </c>
      <c r="C44" s="57">
        <v>0</v>
      </c>
      <c r="D44" s="57">
        <v>319.4</v>
      </c>
      <c r="E44" s="59">
        <v>0</v>
      </c>
      <c r="F44" s="57">
        <v>0</v>
      </c>
      <c r="G44" s="65"/>
      <c r="H44" s="59">
        <v>0</v>
      </c>
    </row>
    <row r="45" spans="1:8" s="47" customFormat="1" ht="12.75">
      <c r="A45" s="57" t="s">
        <v>146</v>
      </c>
      <c r="B45" s="58">
        <v>21900</v>
      </c>
      <c r="C45" s="57">
        <v>0</v>
      </c>
      <c r="D45" s="57">
        <v>-1296.6</v>
      </c>
      <c r="E45" s="59">
        <v>0</v>
      </c>
      <c r="F45" s="57">
        <v>-46.6</v>
      </c>
      <c r="G45" s="65">
        <f>D45-F45</f>
        <v>-1250</v>
      </c>
      <c r="H45" s="59">
        <v>0</v>
      </c>
    </row>
    <row r="46" spans="1:8" s="47" customFormat="1" ht="14.25">
      <c r="A46" s="51" t="s">
        <v>116</v>
      </c>
      <c r="B46" s="52">
        <v>85000</v>
      </c>
      <c r="C46" s="70">
        <f>C3+C41</f>
        <v>958274.2000000001</v>
      </c>
      <c r="D46" s="70">
        <f>D3+D41</f>
        <v>480099.9</v>
      </c>
      <c r="E46" s="67">
        <f t="shared" si="0"/>
        <v>50.10047228653344</v>
      </c>
      <c r="F46" s="70">
        <f>F3+F41</f>
        <v>490639.30000000005</v>
      </c>
      <c r="G46" s="70">
        <f>G3+G41</f>
        <v>-10539.400000000023</v>
      </c>
      <c r="H46" s="67">
        <v>53.8</v>
      </c>
    </row>
    <row r="47" spans="1:8" ht="12.75">
      <c r="A47" s="19" t="s">
        <v>2</v>
      </c>
      <c r="B47" s="20"/>
      <c r="C47" s="21"/>
      <c r="D47" s="21"/>
      <c r="E47" s="21"/>
      <c r="F47" s="21"/>
      <c r="G47" s="41"/>
      <c r="H47" s="21"/>
    </row>
    <row r="48" spans="1:8" ht="12.75">
      <c r="A48" s="22" t="s">
        <v>3</v>
      </c>
      <c r="B48" s="23" t="s">
        <v>4</v>
      </c>
      <c r="C48" s="24">
        <f>SUM(C49:C56)</f>
        <v>111473.79999999999</v>
      </c>
      <c r="D48" s="24">
        <f>SUM(D49:D56)</f>
        <v>48585.29999999999</v>
      </c>
      <c r="E48" s="24">
        <f aca="true" t="shared" si="2" ref="E48:E62">D48/C48*100</f>
        <v>43.58450147030064</v>
      </c>
      <c r="F48" s="24">
        <f>SUM(F49:F56)</f>
        <v>43853.700000000004</v>
      </c>
      <c r="G48" s="24">
        <f>SUM(G49:G56)</f>
        <v>4731.5999999999985</v>
      </c>
      <c r="H48" s="24">
        <f>D48/F48*100</f>
        <v>110.78951148933838</v>
      </c>
    </row>
    <row r="49" spans="1:8" ht="38.25">
      <c r="A49" s="39" t="s">
        <v>81</v>
      </c>
      <c r="B49" s="37" t="s">
        <v>77</v>
      </c>
      <c r="C49" s="38">
        <v>9023.9</v>
      </c>
      <c r="D49" s="38">
        <v>4028.3</v>
      </c>
      <c r="E49" s="38">
        <f>D49/C49*100</f>
        <v>44.640343975442995</v>
      </c>
      <c r="F49" s="38">
        <v>3688.1</v>
      </c>
      <c r="G49" s="38">
        <f>SUM(D49-F49)</f>
        <v>340.2000000000003</v>
      </c>
      <c r="H49" s="46">
        <f aca="true" t="shared" si="3" ref="H49:H94">D49/F49*100</f>
        <v>109.22426181502671</v>
      </c>
    </row>
    <row r="50" spans="1:8" ht="51">
      <c r="A50" s="5" t="s">
        <v>5</v>
      </c>
      <c r="B50" s="12" t="s">
        <v>6</v>
      </c>
      <c r="C50" s="1">
        <v>8197.2</v>
      </c>
      <c r="D50" s="1">
        <v>3535.1</v>
      </c>
      <c r="E50" s="1">
        <f t="shared" si="2"/>
        <v>43.12570145903479</v>
      </c>
      <c r="F50" s="1">
        <v>3520.7</v>
      </c>
      <c r="G50" s="38">
        <f aca="true" t="shared" si="4" ref="G50:G56">SUM(D50-F50)</f>
        <v>14.400000000000091</v>
      </c>
      <c r="H50" s="46">
        <f aca="true" t="shared" si="5" ref="H50:H56">D50/F50*100</f>
        <v>100.40900957196013</v>
      </c>
    </row>
    <row r="51" spans="1:8" ht="51">
      <c r="A51" s="5" t="s">
        <v>7</v>
      </c>
      <c r="B51" s="12" t="s">
        <v>8</v>
      </c>
      <c r="C51" s="1">
        <v>58115.6</v>
      </c>
      <c r="D51" s="1">
        <v>26065.7</v>
      </c>
      <c r="E51" s="1">
        <f>D51/C51*100</f>
        <v>44.851468452532536</v>
      </c>
      <c r="F51" s="1">
        <v>24212.9</v>
      </c>
      <c r="G51" s="38">
        <f t="shared" si="4"/>
        <v>1852.7999999999993</v>
      </c>
      <c r="H51" s="46">
        <f t="shared" si="5"/>
        <v>107.65211932482272</v>
      </c>
    </row>
    <row r="52" spans="1:8" ht="12.75">
      <c r="A52" s="5" t="s">
        <v>132</v>
      </c>
      <c r="B52" s="12" t="s">
        <v>131</v>
      </c>
      <c r="C52" s="1">
        <v>29.2</v>
      </c>
      <c r="D52" s="1">
        <v>29.2</v>
      </c>
      <c r="E52" s="1">
        <f>D52/C52*100</f>
        <v>100</v>
      </c>
      <c r="F52" s="1">
        <v>0</v>
      </c>
      <c r="G52" s="38">
        <f t="shared" si="4"/>
        <v>29.2</v>
      </c>
      <c r="H52" s="46" t="s">
        <v>148</v>
      </c>
    </row>
    <row r="53" spans="1:8" ht="38.25">
      <c r="A53" s="5" t="s">
        <v>9</v>
      </c>
      <c r="B53" s="12" t="s">
        <v>10</v>
      </c>
      <c r="C53" s="1">
        <v>10591.3</v>
      </c>
      <c r="D53" s="1">
        <v>5548.2</v>
      </c>
      <c r="E53" s="1">
        <f t="shared" si="2"/>
        <v>52.384504262932786</v>
      </c>
      <c r="F53" s="1">
        <v>5178.6</v>
      </c>
      <c r="G53" s="38">
        <f t="shared" si="4"/>
        <v>369.59999999999945</v>
      </c>
      <c r="H53" s="46">
        <f t="shared" si="5"/>
        <v>107.13706407137063</v>
      </c>
    </row>
    <row r="54" spans="1:8" ht="12.75">
      <c r="A54" s="5" t="s">
        <v>138</v>
      </c>
      <c r="B54" s="12" t="s">
        <v>137</v>
      </c>
      <c r="C54" s="1">
        <v>800</v>
      </c>
      <c r="D54" s="1">
        <v>400</v>
      </c>
      <c r="E54" s="1">
        <f t="shared" si="2"/>
        <v>50</v>
      </c>
      <c r="F54" s="1">
        <v>0</v>
      </c>
      <c r="G54" s="38">
        <f t="shared" si="4"/>
        <v>400</v>
      </c>
      <c r="H54" s="46" t="s">
        <v>148</v>
      </c>
    </row>
    <row r="55" spans="1:8" ht="12.75">
      <c r="A55" s="5" t="s">
        <v>11</v>
      </c>
      <c r="B55" s="13" t="s">
        <v>51</v>
      </c>
      <c r="C55" s="1">
        <v>2611.4</v>
      </c>
      <c r="D55" s="1">
        <v>0</v>
      </c>
      <c r="E55" s="1">
        <f t="shared" si="2"/>
        <v>0</v>
      </c>
      <c r="F55" s="1">
        <v>0</v>
      </c>
      <c r="G55" s="38">
        <f t="shared" si="4"/>
        <v>0</v>
      </c>
      <c r="H55" s="46" t="s">
        <v>148</v>
      </c>
    </row>
    <row r="56" spans="1:8" ht="12.75">
      <c r="A56" s="5" t="s">
        <v>12</v>
      </c>
      <c r="B56" s="13" t="s">
        <v>54</v>
      </c>
      <c r="C56" s="1">
        <v>22105.2</v>
      </c>
      <c r="D56" s="1">
        <v>8978.8</v>
      </c>
      <c r="E56" s="1">
        <f t="shared" si="2"/>
        <v>40.618497005229536</v>
      </c>
      <c r="F56" s="1">
        <v>7253.4</v>
      </c>
      <c r="G56" s="38">
        <f t="shared" si="4"/>
        <v>1725.3999999999996</v>
      </c>
      <c r="H56" s="46">
        <f t="shared" si="5"/>
        <v>123.78746518873906</v>
      </c>
    </row>
    <row r="57" spans="1:8" ht="12.75">
      <c r="A57" s="22" t="s">
        <v>75</v>
      </c>
      <c r="B57" s="34" t="s">
        <v>72</v>
      </c>
      <c r="C57" s="24">
        <f>SUM(C58:C59)</f>
        <v>1341</v>
      </c>
      <c r="D57" s="24">
        <f>SUM(D58:D59)</f>
        <v>501.4</v>
      </c>
      <c r="E57" s="24">
        <f>SUM(D57/C57*100)</f>
        <v>37.39000745712155</v>
      </c>
      <c r="F57" s="24">
        <f>SUM(F58:F59)</f>
        <v>469.3</v>
      </c>
      <c r="G57" s="24">
        <f>SUM(G58:G59)</f>
        <v>32.099999999999966</v>
      </c>
      <c r="H57" s="24">
        <f t="shared" si="3"/>
        <v>106.83997443000213</v>
      </c>
    </row>
    <row r="58" spans="1:8" ht="12.75">
      <c r="A58" s="39" t="s">
        <v>82</v>
      </c>
      <c r="B58" s="40" t="s">
        <v>78</v>
      </c>
      <c r="C58" s="38">
        <v>1291</v>
      </c>
      <c r="D58" s="38">
        <v>451.4</v>
      </c>
      <c r="E58" s="38">
        <f>D58/C58*100</f>
        <v>34.96514329976762</v>
      </c>
      <c r="F58" s="38">
        <v>469.3</v>
      </c>
      <c r="G58" s="38">
        <f>SUM(D58-F58)</f>
        <v>-17.900000000000034</v>
      </c>
      <c r="H58" s="46">
        <f t="shared" si="3"/>
        <v>96.1858086511826</v>
      </c>
    </row>
    <row r="59" spans="1:8" ht="12.75">
      <c r="A59" s="5" t="s">
        <v>74</v>
      </c>
      <c r="B59" s="33" t="s">
        <v>73</v>
      </c>
      <c r="C59" s="1">
        <v>50</v>
      </c>
      <c r="D59" s="1">
        <v>50</v>
      </c>
      <c r="E59" s="1">
        <f>SUM(D59/C59*100)</f>
        <v>100</v>
      </c>
      <c r="F59" s="1">
        <v>0</v>
      </c>
      <c r="G59" s="38">
        <f>SUM(D59-F59)</f>
        <v>50</v>
      </c>
      <c r="H59" s="46" t="s">
        <v>148</v>
      </c>
    </row>
    <row r="60" spans="1:8" ht="25.5">
      <c r="A60" s="22" t="s">
        <v>13</v>
      </c>
      <c r="B60" s="23" t="s">
        <v>14</v>
      </c>
      <c r="C60" s="24">
        <f>SUM(C61:C61)</f>
        <v>2965.1</v>
      </c>
      <c r="D60" s="24">
        <f>SUM(D61:D61)</f>
        <v>183.3</v>
      </c>
      <c r="E60" s="24">
        <f t="shared" si="2"/>
        <v>6.181916292873765</v>
      </c>
      <c r="F60" s="24">
        <f>SUM(F61:F61)</f>
        <v>43.5</v>
      </c>
      <c r="G60" s="24">
        <f>SUM(G61:G61)</f>
        <v>139.8</v>
      </c>
      <c r="H60" s="24">
        <f t="shared" si="3"/>
        <v>421.3793103448277</v>
      </c>
    </row>
    <row r="61" spans="1:8" ht="38.25">
      <c r="A61" s="5" t="s">
        <v>55</v>
      </c>
      <c r="B61" s="13" t="s">
        <v>15</v>
      </c>
      <c r="C61" s="1">
        <v>2965.1</v>
      </c>
      <c r="D61" s="1">
        <v>183.3</v>
      </c>
      <c r="E61" s="1">
        <f t="shared" si="2"/>
        <v>6.181916292873765</v>
      </c>
      <c r="F61" s="1">
        <v>43.5</v>
      </c>
      <c r="G61" s="1">
        <f>SUM(D61-F61)</f>
        <v>139.8</v>
      </c>
      <c r="H61" s="46">
        <f t="shared" si="3"/>
        <v>421.3793103448277</v>
      </c>
    </row>
    <row r="62" spans="1:8" ht="12.75">
      <c r="A62" s="22" t="s">
        <v>16</v>
      </c>
      <c r="B62" s="23" t="s">
        <v>17</v>
      </c>
      <c r="C62" s="24">
        <f>SUM(C63:C66)</f>
        <v>69977.5</v>
      </c>
      <c r="D62" s="24">
        <f>SUM(D63:D66)</f>
        <v>18895.600000000002</v>
      </c>
      <c r="E62" s="24">
        <f t="shared" si="2"/>
        <v>27.002393626522814</v>
      </c>
      <c r="F62" s="24">
        <f>SUM(F63:F66)</f>
        <v>22850.000000000004</v>
      </c>
      <c r="G62" s="24">
        <f>SUM(G63:G66)</f>
        <v>-3954.4000000000015</v>
      </c>
      <c r="H62" s="24">
        <f t="shared" si="3"/>
        <v>82.69409190371991</v>
      </c>
    </row>
    <row r="63" spans="1:8" ht="12.75">
      <c r="A63" s="45" t="s">
        <v>128</v>
      </c>
      <c r="B63" s="42" t="s">
        <v>119</v>
      </c>
      <c r="C63" s="43">
        <v>200</v>
      </c>
      <c r="D63" s="43">
        <v>0</v>
      </c>
      <c r="E63" s="1">
        <f>D63/C63*100</f>
        <v>0</v>
      </c>
      <c r="F63" s="43">
        <v>0</v>
      </c>
      <c r="G63" s="1">
        <f>SUM(D63-F63)</f>
        <v>0</v>
      </c>
      <c r="H63" s="46" t="s">
        <v>148</v>
      </c>
    </row>
    <row r="64" spans="1:8" ht="12.75">
      <c r="A64" s="5" t="s">
        <v>18</v>
      </c>
      <c r="B64" s="12" t="s">
        <v>19</v>
      </c>
      <c r="C64" s="1">
        <v>5200</v>
      </c>
      <c r="D64" s="1">
        <v>2762</v>
      </c>
      <c r="E64" s="1">
        <f>D64/C64*100</f>
        <v>53.11538461538462</v>
      </c>
      <c r="F64" s="1">
        <v>2491.7</v>
      </c>
      <c r="G64" s="1">
        <f>SUM(D64-F64)</f>
        <v>270.3000000000002</v>
      </c>
      <c r="H64" s="46">
        <f t="shared" si="3"/>
        <v>110.84801541116506</v>
      </c>
    </row>
    <row r="65" spans="1:8" ht="12.75">
      <c r="A65" s="5" t="s">
        <v>117</v>
      </c>
      <c r="B65" s="13" t="s">
        <v>53</v>
      </c>
      <c r="C65" s="1">
        <v>61132.4</v>
      </c>
      <c r="D65" s="1">
        <v>15664.4</v>
      </c>
      <c r="E65" s="1">
        <f aca="true" t="shared" si="6" ref="E65:E94">D65/C65*100</f>
        <v>25.623728170331933</v>
      </c>
      <c r="F65" s="1">
        <v>19653.9</v>
      </c>
      <c r="G65" s="1">
        <f>SUM(D65-F65)</f>
        <v>-3989.500000000002</v>
      </c>
      <c r="H65" s="46">
        <f t="shared" si="3"/>
        <v>79.70122978136655</v>
      </c>
    </row>
    <row r="66" spans="1:8" ht="12.75">
      <c r="A66" s="5" t="s">
        <v>20</v>
      </c>
      <c r="B66" s="12" t="s">
        <v>21</v>
      </c>
      <c r="C66" s="1">
        <v>3445.1</v>
      </c>
      <c r="D66" s="1">
        <v>469.2</v>
      </c>
      <c r="E66" s="1">
        <f t="shared" si="6"/>
        <v>13.619343415285478</v>
      </c>
      <c r="F66" s="1">
        <v>704.4</v>
      </c>
      <c r="G66" s="1">
        <f>SUM(D66-F66)</f>
        <v>-235.2</v>
      </c>
      <c r="H66" s="46">
        <f t="shared" si="3"/>
        <v>66.6098807495741</v>
      </c>
    </row>
    <row r="67" spans="1:8" ht="12.75">
      <c r="A67" s="22" t="s">
        <v>22</v>
      </c>
      <c r="B67" s="23" t="s">
        <v>23</v>
      </c>
      <c r="C67" s="24">
        <f>SUM(C68:C71)</f>
        <v>190193.5</v>
      </c>
      <c r="D67" s="24">
        <f>SUM(D68:D71)</f>
        <v>48420.299999999996</v>
      </c>
      <c r="E67" s="24">
        <f>D67/C67*100</f>
        <v>25.45844100876213</v>
      </c>
      <c r="F67" s="24">
        <f>SUM(F68:F71)</f>
        <v>77852.6</v>
      </c>
      <c r="G67" s="24">
        <f>SUM(G68:G71)</f>
        <v>-29432.3</v>
      </c>
      <c r="H67" s="24">
        <f t="shared" si="3"/>
        <v>62.19483999249863</v>
      </c>
    </row>
    <row r="68" spans="1:8" ht="12.75">
      <c r="A68" s="5" t="s">
        <v>65</v>
      </c>
      <c r="B68" s="18" t="s">
        <v>64</v>
      </c>
      <c r="C68" s="1">
        <v>7727.7</v>
      </c>
      <c r="D68" s="1">
        <v>1818</v>
      </c>
      <c r="E68" s="1">
        <f t="shared" si="6"/>
        <v>23.525757987499514</v>
      </c>
      <c r="F68" s="1">
        <v>12799.9</v>
      </c>
      <c r="G68" s="1">
        <f>SUM(D68-F68)</f>
        <v>-10981.9</v>
      </c>
      <c r="H68" s="46">
        <f t="shared" si="3"/>
        <v>14.20323596278096</v>
      </c>
    </row>
    <row r="69" spans="1:8" ht="12.75">
      <c r="A69" s="5" t="s">
        <v>24</v>
      </c>
      <c r="B69" s="12" t="s">
        <v>25</v>
      </c>
      <c r="C69" s="1">
        <v>88203.2</v>
      </c>
      <c r="D69" s="1">
        <v>13091.2</v>
      </c>
      <c r="E69" s="1">
        <f t="shared" si="6"/>
        <v>14.842091896892631</v>
      </c>
      <c r="F69" s="1">
        <v>38423.4</v>
      </c>
      <c r="G69" s="1">
        <f>SUM(D69-F69)</f>
        <v>-25332.2</v>
      </c>
      <c r="H69" s="46">
        <f>D69/F69*100</f>
        <v>34.070904709109556</v>
      </c>
    </row>
    <row r="70" spans="1:8" ht="12.75">
      <c r="A70" s="5" t="s">
        <v>83</v>
      </c>
      <c r="B70" s="18" t="s">
        <v>79</v>
      </c>
      <c r="C70" s="1">
        <v>85054.9</v>
      </c>
      <c r="D70" s="1">
        <v>29192</v>
      </c>
      <c r="E70" s="1">
        <f t="shared" si="6"/>
        <v>34.321361849817</v>
      </c>
      <c r="F70" s="1">
        <v>22246.7</v>
      </c>
      <c r="G70" s="1">
        <f>SUM(D70-F70)</f>
        <v>6945.299999999999</v>
      </c>
      <c r="H70" s="46">
        <f>D70/F70*100</f>
        <v>131.2194617628682</v>
      </c>
    </row>
    <row r="71" spans="1:8" ht="25.5">
      <c r="A71" s="5" t="s">
        <v>76</v>
      </c>
      <c r="B71" s="18" t="s">
        <v>67</v>
      </c>
      <c r="C71" s="1">
        <v>9207.7</v>
      </c>
      <c r="D71" s="1">
        <v>4319.1</v>
      </c>
      <c r="E71" s="1">
        <f t="shared" si="6"/>
        <v>46.907479609457305</v>
      </c>
      <c r="F71" s="1">
        <v>4382.6</v>
      </c>
      <c r="G71" s="1">
        <f>SUM(D71-F71)</f>
        <v>-63.5</v>
      </c>
      <c r="H71" s="46">
        <f>D71/F71*100</f>
        <v>98.55108839501666</v>
      </c>
    </row>
    <row r="72" spans="1:8" ht="12.75">
      <c r="A72" s="22" t="s">
        <v>68</v>
      </c>
      <c r="B72" s="32" t="s">
        <v>69</v>
      </c>
      <c r="C72" s="24">
        <f>SUM(C73:C73)</f>
        <v>453.5</v>
      </c>
      <c r="D72" s="24">
        <f>SUM(D73:D73)</f>
        <v>118.5</v>
      </c>
      <c r="E72" s="24">
        <f>D72/C72*100</f>
        <v>26.130099228224918</v>
      </c>
      <c r="F72" s="24">
        <f>SUM(F73:F73)</f>
        <v>156.8</v>
      </c>
      <c r="G72" s="24">
        <f>SUM(G73:G73)</f>
        <v>-38.30000000000001</v>
      </c>
      <c r="H72" s="24">
        <f t="shared" si="3"/>
        <v>75.57397959183673</v>
      </c>
    </row>
    <row r="73" spans="1:8" ht="12.75">
      <c r="A73" s="5" t="s">
        <v>71</v>
      </c>
      <c r="B73" s="18" t="s">
        <v>70</v>
      </c>
      <c r="C73" s="1">
        <v>453.5</v>
      </c>
      <c r="D73" s="1">
        <v>118.5</v>
      </c>
      <c r="E73" s="1">
        <f>D73/C73*100</f>
        <v>26.130099228224918</v>
      </c>
      <c r="F73" s="1">
        <v>156.8</v>
      </c>
      <c r="G73" s="1">
        <f>SUM(D73-F73)</f>
        <v>-38.30000000000001</v>
      </c>
      <c r="H73" s="46">
        <f t="shared" si="3"/>
        <v>75.57397959183673</v>
      </c>
    </row>
    <row r="74" spans="1:8" ht="12.75">
      <c r="A74" s="22" t="s">
        <v>26</v>
      </c>
      <c r="B74" s="23" t="s">
        <v>27</v>
      </c>
      <c r="C74" s="24">
        <f>SUM(C75:C79)</f>
        <v>503430</v>
      </c>
      <c r="D74" s="44">
        <f>SUM(D75:D79)</f>
        <v>256919.4</v>
      </c>
      <c r="E74" s="24">
        <f t="shared" si="6"/>
        <v>51.033788212859776</v>
      </c>
      <c r="F74" s="44">
        <f>SUM(F75:F79)</f>
        <v>238504.09999999998</v>
      </c>
      <c r="G74" s="24">
        <f>SUM(G75:G79)</f>
        <v>18415.299999999996</v>
      </c>
      <c r="H74" s="24">
        <f t="shared" si="3"/>
        <v>107.72116705750551</v>
      </c>
    </row>
    <row r="75" spans="1:8" ht="12.75">
      <c r="A75" s="5" t="s">
        <v>28</v>
      </c>
      <c r="B75" s="12" t="s">
        <v>29</v>
      </c>
      <c r="C75" s="17">
        <v>134330.8</v>
      </c>
      <c r="D75" s="17">
        <v>68095.2</v>
      </c>
      <c r="E75" s="1">
        <f t="shared" si="6"/>
        <v>50.69217186229815</v>
      </c>
      <c r="F75" s="17">
        <v>57075.5</v>
      </c>
      <c r="G75" s="1">
        <f>SUM(D75-F75)</f>
        <v>11019.699999999997</v>
      </c>
      <c r="H75" s="46">
        <f t="shared" si="3"/>
        <v>119.30723340137186</v>
      </c>
    </row>
    <row r="76" spans="1:8" ht="12.75">
      <c r="A76" s="5" t="s">
        <v>30</v>
      </c>
      <c r="B76" s="12" t="s">
        <v>31</v>
      </c>
      <c r="C76" s="17">
        <v>291065.6</v>
      </c>
      <c r="D76" s="17">
        <v>147393.4</v>
      </c>
      <c r="E76" s="1">
        <f t="shared" si="6"/>
        <v>50.63923734031091</v>
      </c>
      <c r="F76" s="17">
        <v>143200.4</v>
      </c>
      <c r="G76" s="1">
        <f>SUM(D76-F76)</f>
        <v>4193</v>
      </c>
      <c r="H76" s="46">
        <f>D76/F76*100</f>
        <v>102.92806444674736</v>
      </c>
    </row>
    <row r="77" spans="1:8" ht="12.75">
      <c r="A77" s="5" t="s">
        <v>121</v>
      </c>
      <c r="B77" s="18" t="s">
        <v>120</v>
      </c>
      <c r="C77" s="17">
        <v>63055.2</v>
      </c>
      <c r="D77" s="17">
        <v>34317.6</v>
      </c>
      <c r="E77" s="1">
        <f>D77/C77*100</f>
        <v>54.424694553343734</v>
      </c>
      <c r="F77" s="17">
        <v>28516.4</v>
      </c>
      <c r="G77" s="1">
        <f>SUM(D77-F77)</f>
        <v>5801.199999999997</v>
      </c>
      <c r="H77" s="46">
        <f>D77/F77*100</f>
        <v>120.34338135248488</v>
      </c>
    </row>
    <row r="78" spans="1:8" ht="12.75">
      <c r="A78" s="5" t="s">
        <v>118</v>
      </c>
      <c r="B78" s="12" t="s">
        <v>32</v>
      </c>
      <c r="C78" s="17">
        <v>1405.2</v>
      </c>
      <c r="D78" s="17">
        <v>109.6</v>
      </c>
      <c r="E78" s="1">
        <f t="shared" si="6"/>
        <v>7.799601480216338</v>
      </c>
      <c r="F78" s="17">
        <v>90</v>
      </c>
      <c r="G78" s="1">
        <f>SUM(D78-F78)</f>
        <v>19.599999999999994</v>
      </c>
      <c r="H78" s="46">
        <f>D78/F78*100</f>
        <v>121.77777777777776</v>
      </c>
    </row>
    <row r="79" spans="1:8" ht="12.75">
      <c r="A79" s="5" t="s">
        <v>33</v>
      </c>
      <c r="B79" s="13" t="s">
        <v>34</v>
      </c>
      <c r="C79" s="17">
        <v>13573.2</v>
      </c>
      <c r="D79" s="17">
        <v>7003.6</v>
      </c>
      <c r="E79" s="1">
        <f t="shared" si="6"/>
        <v>51.59873869094981</v>
      </c>
      <c r="F79" s="17">
        <v>9621.8</v>
      </c>
      <c r="G79" s="1">
        <f>SUM(D79-F79)</f>
        <v>-2618.199999999999</v>
      </c>
      <c r="H79" s="46">
        <f>D79/F79*100</f>
        <v>72.78887526242492</v>
      </c>
    </row>
    <row r="80" spans="1:8" ht="12.75">
      <c r="A80" s="22" t="s">
        <v>56</v>
      </c>
      <c r="B80" s="23" t="s">
        <v>35</v>
      </c>
      <c r="C80" s="24">
        <f>SUM(C81:C82)</f>
        <v>60711.7</v>
      </c>
      <c r="D80" s="24">
        <f>SUM(D81:D82)</f>
        <v>32097.2</v>
      </c>
      <c r="E80" s="24">
        <f t="shared" si="6"/>
        <v>52.86822803512338</v>
      </c>
      <c r="F80" s="24">
        <f>SUM(F81:F82)</f>
        <v>25432.5</v>
      </c>
      <c r="G80" s="24">
        <f>SUM(G81:G82)</f>
        <v>6664.700000000001</v>
      </c>
      <c r="H80" s="24">
        <f t="shared" si="3"/>
        <v>126.20544578786985</v>
      </c>
    </row>
    <row r="81" spans="1:8" ht="12.75">
      <c r="A81" s="5" t="s">
        <v>36</v>
      </c>
      <c r="B81" s="12" t="s">
        <v>37</v>
      </c>
      <c r="C81" s="1">
        <v>46545.1</v>
      </c>
      <c r="D81" s="1">
        <v>24416.4</v>
      </c>
      <c r="E81" s="1">
        <f t="shared" si="6"/>
        <v>52.45750895368148</v>
      </c>
      <c r="F81" s="1">
        <v>20196.7</v>
      </c>
      <c r="G81" s="1">
        <f>SUM(D81-F81)</f>
        <v>4219.700000000001</v>
      </c>
      <c r="H81" s="46">
        <f t="shared" si="3"/>
        <v>120.89301717607333</v>
      </c>
    </row>
    <row r="82" spans="1:8" ht="25.5">
      <c r="A82" s="5" t="s">
        <v>57</v>
      </c>
      <c r="B82" s="13" t="s">
        <v>38</v>
      </c>
      <c r="C82" s="1">
        <v>14166.6</v>
      </c>
      <c r="D82" s="1">
        <v>7680.8</v>
      </c>
      <c r="E82" s="1">
        <f t="shared" si="6"/>
        <v>54.217666906667795</v>
      </c>
      <c r="F82" s="1">
        <v>5235.8</v>
      </c>
      <c r="G82" s="1">
        <f>SUM(D82-F82)</f>
        <v>2445</v>
      </c>
      <c r="H82" s="46">
        <f t="shared" si="3"/>
        <v>146.69773482562357</v>
      </c>
    </row>
    <row r="83" spans="1:8" ht="12.75">
      <c r="A83" s="22" t="s">
        <v>39</v>
      </c>
      <c r="B83" s="23" t="s">
        <v>40</v>
      </c>
      <c r="C83" s="24">
        <f>SUM(C84:C87)</f>
        <v>53131.399999999994</v>
      </c>
      <c r="D83" s="24">
        <f>SUM(D84:D87)</f>
        <v>26332.699999999997</v>
      </c>
      <c r="E83" s="24">
        <f t="shared" si="6"/>
        <v>49.56146459532405</v>
      </c>
      <c r="F83" s="24">
        <f>SUM(F84:F87)</f>
        <v>33995.9</v>
      </c>
      <c r="G83" s="24">
        <f>SUM(G84:G87)</f>
        <v>-7663.200000000001</v>
      </c>
      <c r="H83" s="24">
        <f t="shared" si="3"/>
        <v>77.45845822584488</v>
      </c>
    </row>
    <row r="84" spans="1:8" ht="12.75">
      <c r="A84" s="5" t="s">
        <v>41</v>
      </c>
      <c r="B84" s="18">
        <v>1001</v>
      </c>
      <c r="C84" s="1">
        <v>6592.4</v>
      </c>
      <c r="D84" s="1">
        <v>3131.3</v>
      </c>
      <c r="E84" s="1">
        <f t="shared" si="6"/>
        <v>47.49863479157818</v>
      </c>
      <c r="F84" s="1">
        <v>2960.4</v>
      </c>
      <c r="G84" s="1">
        <f>SUM(D84-F84)</f>
        <v>170.9000000000001</v>
      </c>
      <c r="H84" s="46">
        <f t="shared" si="3"/>
        <v>105.77286853127956</v>
      </c>
    </row>
    <row r="85" spans="1:8" ht="12.75">
      <c r="A85" s="5" t="s">
        <v>42</v>
      </c>
      <c r="B85" s="12" t="s">
        <v>43</v>
      </c>
      <c r="C85" s="1">
        <v>8223.7</v>
      </c>
      <c r="D85" s="1">
        <v>5433.9</v>
      </c>
      <c r="E85" s="1">
        <f t="shared" si="6"/>
        <v>66.0760971338935</v>
      </c>
      <c r="F85" s="1">
        <v>2586.1</v>
      </c>
      <c r="G85" s="1">
        <f>SUM(D85-F85)</f>
        <v>2847.7999999999997</v>
      </c>
      <c r="H85" s="46">
        <f t="shared" si="3"/>
        <v>210.11948493871077</v>
      </c>
    </row>
    <row r="86" spans="1:8" ht="12.75">
      <c r="A86" s="5" t="s">
        <v>44</v>
      </c>
      <c r="B86" s="12" t="s">
        <v>45</v>
      </c>
      <c r="C86" s="1">
        <v>33196.6</v>
      </c>
      <c r="D86" s="1">
        <v>15341.9</v>
      </c>
      <c r="E86" s="1">
        <f t="shared" si="6"/>
        <v>46.2152750582891</v>
      </c>
      <c r="F86" s="1">
        <v>28015.8</v>
      </c>
      <c r="G86" s="1">
        <f>SUM(D86-F86)</f>
        <v>-12673.9</v>
      </c>
      <c r="H86" s="46">
        <f t="shared" si="3"/>
        <v>54.76159881209889</v>
      </c>
    </row>
    <row r="87" spans="1:8" ht="12.75">
      <c r="A87" s="5" t="s">
        <v>46</v>
      </c>
      <c r="B87" s="18">
        <v>1006</v>
      </c>
      <c r="C87" s="1">
        <v>5118.7</v>
      </c>
      <c r="D87" s="1">
        <v>2425.6</v>
      </c>
      <c r="E87" s="1">
        <f t="shared" si="6"/>
        <v>47.38703186355911</v>
      </c>
      <c r="F87" s="1">
        <v>433.6</v>
      </c>
      <c r="G87" s="1">
        <f>SUM(D87-F87)</f>
        <v>1992</v>
      </c>
      <c r="H87" s="46">
        <f t="shared" si="3"/>
        <v>559.409594095941</v>
      </c>
    </row>
    <row r="88" spans="1:8" ht="12.75">
      <c r="A88" s="22" t="s">
        <v>58</v>
      </c>
      <c r="B88" s="25" t="s">
        <v>47</v>
      </c>
      <c r="C88" s="24">
        <f>SUM(C89:C91)</f>
        <v>15174.699999999999</v>
      </c>
      <c r="D88" s="24">
        <f>SUM(D89:D91)</f>
        <v>7638.099999999999</v>
      </c>
      <c r="E88" s="24">
        <f t="shared" si="6"/>
        <v>50.33443824260117</v>
      </c>
      <c r="F88" s="24">
        <f>SUM(F89:F91)</f>
        <v>7810.599999999999</v>
      </c>
      <c r="G88" s="24">
        <f>SUM(G89:G91)</f>
        <v>-172.50000000000006</v>
      </c>
      <c r="H88" s="24">
        <f t="shared" si="3"/>
        <v>97.79146288377333</v>
      </c>
    </row>
    <row r="89" spans="1:8" ht="12.75">
      <c r="A89" s="5" t="s">
        <v>59</v>
      </c>
      <c r="B89" s="13" t="s">
        <v>48</v>
      </c>
      <c r="C89" s="1">
        <v>12801.9</v>
      </c>
      <c r="D89" s="1">
        <v>6679.9</v>
      </c>
      <c r="E89" s="1">
        <f t="shared" si="6"/>
        <v>52.17897343363095</v>
      </c>
      <c r="F89" s="1">
        <v>6708.4</v>
      </c>
      <c r="G89" s="1">
        <f>SUM(D89-F89)</f>
        <v>-28.5</v>
      </c>
      <c r="H89" s="46">
        <f t="shared" si="3"/>
        <v>99.57515950152049</v>
      </c>
    </row>
    <row r="90" spans="1:8" ht="12.75">
      <c r="A90" s="5" t="s">
        <v>84</v>
      </c>
      <c r="B90" s="33" t="s">
        <v>80</v>
      </c>
      <c r="C90" s="1">
        <v>937</v>
      </c>
      <c r="D90" s="1">
        <v>338.4</v>
      </c>
      <c r="E90" s="1">
        <f t="shared" si="6"/>
        <v>36.115261472785484</v>
      </c>
      <c r="F90" s="1">
        <v>387.3</v>
      </c>
      <c r="G90" s="1">
        <f>SUM(D90-F90)</f>
        <v>-48.900000000000034</v>
      </c>
      <c r="H90" s="46">
        <f t="shared" si="3"/>
        <v>87.37412858249418</v>
      </c>
    </row>
    <row r="91" spans="1:8" ht="12.75">
      <c r="A91" s="5" t="s">
        <v>66</v>
      </c>
      <c r="B91" s="33">
        <v>1105</v>
      </c>
      <c r="C91" s="1">
        <v>1435.8</v>
      </c>
      <c r="D91" s="1">
        <v>619.8</v>
      </c>
      <c r="E91" s="1">
        <f t="shared" si="6"/>
        <v>43.167572085248636</v>
      </c>
      <c r="F91" s="1">
        <v>714.9</v>
      </c>
      <c r="G91" s="1">
        <f>SUM(D91-F91)</f>
        <v>-95.10000000000002</v>
      </c>
      <c r="H91" s="46">
        <f t="shared" si="3"/>
        <v>86.69744020142677</v>
      </c>
    </row>
    <row r="92" spans="1:8" ht="25.5">
      <c r="A92" s="22" t="s">
        <v>52</v>
      </c>
      <c r="B92" s="25" t="s">
        <v>60</v>
      </c>
      <c r="C92" s="24">
        <f>SUM(C93:C93)</f>
        <v>5024</v>
      </c>
      <c r="D92" s="24">
        <f>SUM(D93:D93)</f>
        <v>1108.5</v>
      </c>
      <c r="E92" s="24">
        <f t="shared" si="6"/>
        <v>22.064092356687897</v>
      </c>
      <c r="F92" s="24">
        <f>SUM(F93:F93)</f>
        <v>453.3</v>
      </c>
      <c r="G92" s="24">
        <f>SUM(G93:G93)</f>
        <v>655.2</v>
      </c>
      <c r="H92" s="24">
        <f t="shared" si="3"/>
        <v>244.54003970880208</v>
      </c>
    </row>
    <row r="93" spans="1:8" ht="25.5">
      <c r="A93" s="5" t="s">
        <v>85</v>
      </c>
      <c r="B93" s="13" t="s">
        <v>61</v>
      </c>
      <c r="C93" s="1">
        <v>5024</v>
      </c>
      <c r="D93" s="1">
        <v>1108.5</v>
      </c>
      <c r="E93" s="1">
        <f t="shared" si="6"/>
        <v>22.064092356687897</v>
      </c>
      <c r="F93" s="1">
        <v>453.3</v>
      </c>
      <c r="G93" s="1">
        <f>SUM(D93-F93)</f>
        <v>655.2</v>
      </c>
      <c r="H93" s="46">
        <f t="shared" si="3"/>
        <v>244.54003970880208</v>
      </c>
    </row>
    <row r="94" spans="1:8" ht="12.75">
      <c r="A94" s="26" t="s">
        <v>49</v>
      </c>
      <c r="B94" s="27" t="s">
        <v>50</v>
      </c>
      <c r="C94" s="28">
        <f>SUM(C48+C57+C60+C62+C67+C72+C74+C80+C83+C88+C92)</f>
        <v>1013876.2</v>
      </c>
      <c r="D94" s="28">
        <f>SUM(D48+D57+D60+D62+D67+D72+D74+D80+D83+D88+D92)</f>
        <v>440800.3</v>
      </c>
      <c r="E94" s="28">
        <f t="shared" si="6"/>
        <v>43.47673808695775</v>
      </c>
      <c r="F94" s="28">
        <f>SUM(F48+F57+F60+F62+F67+F72+F74+F80+F83+F88+F92)</f>
        <v>451422.3</v>
      </c>
      <c r="G94" s="28">
        <f>SUM(G48+G57+G60+G62+G67+G72+G74+G80+G83+G88+G92)</f>
        <v>-10622.000000000004</v>
      </c>
      <c r="H94" s="28">
        <f t="shared" si="3"/>
        <v>97.64699262752417</v>
      </c>
    </row>
    <row r="95" spans="1:8" ht="25.5">
      <c r="A95" s="29" t="s">
        <v>62</v>
      </c>
      <c r="B95" s="30" t="s">
        <v>63</v>
      </c>
      <c r="C95" s="36">
        <v>-51779</v>
      </c>
      <c r="D95" s="31">
        <v>39299.6</v>
      </c>
      <c r="E95" s="31"/>
      <c r="F95" s="31">
        <v>39217</v>
      </c>
      <c r="G95" s="31"/>
      <c r="H95" s="31"/>
    </row>
    <row r="96" spans="1:8" ht="12.75">
      <c r="A96" s="6"/>
      <c r="B96" s="14"/>
      <c r="C96" s="7"/>
      <c r="D96" s="7"/>
      <c r="E96" s="8"/>
      <c r="F96" s="7"/>
      <c r="G96" s="9"/>
      <c r="H96" s="8"/>
    </row>
    <row r="97" spans="1:8" ht="12.75">
      <c r="A97" s="6"/>
      <c r="B97" s="14"/>
      <c r="C97" s="72"/>
      <c r="D97" s="72"/>
      <c r="E97" s="72"/>
      <c r="F97" s="72"/>
      <c r="G97" s="72"/>
      <c r="H97" s="72"/>
    </row>
    <row r="98" spans="1:8" ht="12.75">
      <c r="A98" s="10"/>
      <c r="B98" s="15"/>
      <c r="C98" s="10"/>
      <c r="D98" s="10"/>
      <c r="E98" s="10"/>
      <c r="F98" s="10"/>
      <c r="G98" s="10"/>
      <c r="H98" s="10"/>
    </row>
  </sheetData>
  <sheetProtection/>
  <mergeCells count="2">
    <mergeCell ref="A1:H1"/>
    <mergeCell ref="C97:H97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5" r:id="rId1"/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Казначейский отдел</cp:lastModifiedBy>
  <cp:lastPrinted>2018-04-20T07:12:53Z</cp:lastPrinted>
  <dcterms:created xsi:type="dcterms:W3CDTF">2009-04-28T07:05:16Z</dcterms:created>
  <dcterms:modified xsi:type="dcterms:W3CDTF">2018-07-27T11:12:03Z</dcterms:modified>
  <cp:category/>
  <cp:version/>
  <cp:contentType/>
  <cp:contentStatus/>
</cp:coreProperties>
</file>